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From Folder D\IOM Somalia\WASH\Budgets Shared By Omar\BHA\Lower Jubba\Burgabo new berkad\"/>
    </mc:Choice>
  </mc:AlternateContent>
  <xr:revisionPtr revIDLastSave="0" documentId="13_ncr:1_{2B8C71FB-26F6-429A-A57C-86EA7554AE38}" xr6:coauthVersionLast="47" xr6:coauthVersionMax="47" xr10:uidLastSave="{00000000-0000-0000-0000-000000000000}"/>
  <bookViews>
    <workbookView xWindow="-108" yWindow="-108" windowWidth="23256" windowHeight="13176" activeTab="1" xr2:uid="{B4CB0D0E-87E0-497E-BD88-BDCABE50F92A}"/>
  </bookViews>
  <sheets>
    <sheet name="Berkad Estimates" sheetId="1" r:id="rId1"/>
    <sheet name="Rainwater Harvest Structure" sheetId="2" r:id="rId2"/>
  </sheets>
  <definedNames>
    <definedName name="_xlnm.Print_Area" localSheetId="0">'Berkad Estimates'!$A$1:$F$50</definedName>
    <definedName name="_xlnm.Print_Area" localSheetId="1">'Rainwater Harvest Structure'!$A$1:$F$49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6" i="2" l="1"/>
  <c r="F44" i="2"/>
  <c r="F34" i="2"/>
  <c r="F35" i="2" s="1"/>
  <c r="F31" i="2"/>
  <c r="F32" i="2" s="1"/>
  <c r="F27" i="2"/>
  <c r="F29" i="2" s="1"/>
  <c r="D27" i="2"/>
  <c r="D28" i="2" s="1"/>
  <c r="F28" i="2" s="1"/>
  <c r="F24" i="2"/>
  <c r="F25" i="2" s="1"/>
  <c r="D21" i="2"/>
  <c r="F21" i="2" s="1"/>
  <c r="D20" i="2"/>
  <c r="F20" i="2" s="1"/>
  <c r="D18" i="2"/>
  <c r="F18" i="2" s="1"/>
  <c r="D17" i="2"/>
  <c r="F17" i="2" s="1"/>
  <c r="D16" i="2"/>
  <c r="F16" i="2" s="1"/>
  <c r="D15" i="2"/>
  <c r="F15" i="2" s="1"/>
  <c r="D11" i="2"/>
  <c r="F11" i="2" s="1"/>
  <c r="F12" i="2" s="1"/>
  <c r="F8" i="2"/>
  <c r="F7" i="2"/>
  <c r="F6" i="2"/>
  <c r="D5" i="2"/>
  <c r="F5" i="2" s="1"/>
  <c r="F22" i="2" l="1"/>
  <c r="F37" i="2" s="1"/>
  <c r="F9" i="2"/>
  <c r="F48" i="2" l="1"/>
  <c r="F46" i="1" l="1"/>
  <c r="F47" i="1"/>
  <c r="D36" i="1"/>
  <c r="F36" i="1" s="1"/>
  <c r="F35" i="1"/>
  <c r="D20" i="1"/>
  <c r="F20" i="1" s="1"/>
  <c r="F7" i="1"/>
  <c r="D30" i="1"/>
  <c r="F30" i="1" s="1"/>
  <c r="D31" i="1"/>
  <c r="F31" i="1" s="1"/>
  <c r="F45" i="1"/>
  <c r="F44" i="1"/>
  <c r="F43" i="1"/>
  <c r="F42" i="1"/>
  <c r="F39" i="1"/>
  <c r="F40" i="1" s="1"/>
  <c r="D27" i="1"/>
  <c r="F27" i="1" s="1"/>
  <c r="F28" i="1" s="1"/>
  <c r="D17" i="1"/>
  <c r="F17" i="1" s="1"/>
  <c r="D16" i="1"/>
  <c r="F16" i="1" s="1"/>
  <c r="D21" i="1"/>
  <c r="D18" i="1"/>
  <c r="D24" i="1"/>
  <c r="F24" i="1" s="1"/>
  <c r="D23" i="1"/>
  <c r="F23" i="1" s="1"/>
  <c r="F48" i="1" l="1"/>
  <c r="D34" i="1"/>
  <c r="F34" i="1" s="1"/>
  <c r="F37" i="1" s="1"/>
  <c r="F32" i="1"/>
  <c r="D12" i="1" l="1"/>
  <c r="F12" i="1" s="1"/>
  <c r="D11" i="1"/>
  <c r="F11" i="1" s="1"/>
  <c r="F21" i="1"/>
  <c r="F18" i="1"/>
  <c r="F25" i="1" s="1"/>
  <c r="F8" i="1"/>
  <c r="F6" i="1"/>
  <c r="F13" i="1" l="1"/>
  <c r="D5" i="1"/>
  <c r="F5" i="1" s="1"/>
  <c r="F9" i="1" s="1"/>
  <c r="F49" i="1" l="1"/>
</calcChain>
</file>

<file path=xl/sharedStrings.xml><?xml version="1.0" encoding="utf-8"?>
<sst xmlns="http://schemas.openxmlformats.org/spreadsheetml/2006/main" count="140" uniqueCount="68">
  <si>
    <t>NO</t>
  </si>
  <si>
    <t>ITEM DESCRIPTION</t>
  </si>
  <si>
    <t>UNIT</t>
  </si>
  <si>
    <t>QUANTITY</t>
  </si>
  <si>
    <t>PRICE</t>
  </si>
  <si>
    <t>TOTAL</t>
  </si>
  <si>
    <t>PRELIMINARY WORKS</t>
  </si>
  <si>
    <t>Site clearance (clearing the site before the project begins, when the projec goes on and hand overing time)</t>
  </si>
  <si>
    <t>Site mobilization</t>
  </si>
  <si>
    <t>SUB TOTAL</t>
  </si>
  <si>
    <t>EARTHWORK AND EXCAVATION</t>
  </si>
  <si>
    <t>CONCRETE WORKS</t>
  </si>
  <si>
    <t>FLOORING</t>
  </si>
  <si>
    <t>MASONERY WORKS</t>
  </si>
  <si>
    <t xml:space="preserve">ROOF WORKS </t>
  </si>
  <si>
    <t>GRAND TOTAL</t>
  </si>
  <si>
    <r>
      <t>m</t>
    </r>
    <r>
      <rPr>
        <vertAlign val="superscript"/>
        <sz val="12"/>
        <color theme="1"/>
        <rFont val="Tahoma"/>
        <family val="2"/>
      </rPr>
      <t>2</t>
    </r>
  </si>
  <si>
    <r>
      <t>m</t>
    </r>
    <r>
      <rPr>
        <vertAlign val="superscript"/>
        <sz val="12"/>
        <color theme="1"/>
        <rFont val="Tahoma"/>
        <family val="2"/>
      </rPr>
      <t>3</t>
    </r>
  </si>
  <si>
    <t>Item</t>
  </si>
  <si>
    <t>Excavation works for the berkad water holding pit ready for the trenches and foundation</t>
  </si>
  <si>
    <t>Excavation in trenches for foundation in ordinary &amp; hard soil and remove the excavated material as directed for 1.5m deep</t>
  </si>
  <si>
    <t>Providing and laying PC (Plain Cement Concrete), 100mm thick under walls</t>
  </si>
  <si>
    <t>High yield square twisted bars reinforcement bars to BS 4461 (PROVISIONAL)</t>
  </si>
  <si>
    <t>D10</t>
  </si>
  <si>
    <t>D8</t>
  </si>
  <si>
    <t>Kg</t>
  </si>
  <si>
    <t>Insitu mass concrete class 20(1;2;6) vibrated to:</t>
  </si>
  <si>
    <t>200mm thick foundation footing</t>
  </si>
  <si>
    <t>150mm thick floor slab</t>
  </si>
  <si>
    <t>300mm thick bed of imported hardcore filling in well compacted marrum</t>
  </si>
  <si>
    <t>Construction of concrete solid blocks wall 200mm thick  with cement sand mortar 1:4</t>
  </si>
  <si>
    <t>Allow a sum for all internal wall plastering with water proof cement</t>
  </si>
  <si>
    <t>Allow a sum for all roofing works: G.I sheet roofing 28 Gauge with all associated timber support work.</t>
  </si>
  <si>
    <t>PROVISIONAL SUMS</t>
  </si>
  <si>
    <t>Allow provisional sum for concrete access steps to the inspection point</t>
  </si>
  <si>
    <t>Allow a provisional sum for the delsiting concrete steps as shown on the designs</t>
  </si>
  <si>
    <t>Construction of foundation concrete solid blocks wall 200mm thick  with cement sand mortar 1:4</t>
  </si>
  <si>
    <t xml:space="preserve">Backfilling works </t>
  </si>
  <si>
    <t>Allow provisional sum for a 900x800mm high dwarf wooden door for the access/inspection point</t>
  </si>
  <si>
    <t>Allow a provisional sum for the dwarf solid block walling works for the water intake area 600mm high</t>
  </si>
  <si>
    <t>Scaffolds &amp; all timber for formwork</t>
  </si>
  <si>
    <t>20X5X5M BERKAD</t>
  </si>
  <si>
    <t>Insitu concrete class 20 (1;2;4) vibrated reinforced to</t>
  </si>
  <si>
    <t>Foundation tie beam and roof beam</t>
  </si>
  <si>
    <t>Columns</t>
  </si>
  <si>
    <t>FINISHES</t>
  </si>
  <si>
    <t>Apply 30mm thick cement sand(1:3) finishing for the floor slab using water prrof cement to prevent any water leakages</t>
  </si>
  <si>
    <t>Apply cement snd plastering to all beams with water proffing cement (1:3)</t>
  </si>
  <si>
    <t>Allow a provision for access ladder as shown in the designs</t>
  </si>
  <si>
    <t>`</t>
  </si>
  <si>
    <t>Allow a provisonal sum for G.I gutters and downpipies for rain water harvesting into the berkads</t>
  </si>
  <si>
    <t>15X12M</t>
  </si>
  <si>
    <t>Scaffolds &amp; all timber for columns formwork</t>
  </si>
  <si>
    <t>Providing and laying PC (Plain Cement Concrete), 100mm thick columns bases</t>
  </si>
  <si>
    <t>Providing RCC (Reinforced Cement Concrete) for column bases</t>
  </si>
  <si>
    <t xml:space="preserve">Providing Reinforced Cement Concrete for Columns foundation </t>
  </si>
  <si>
    <t>Providing Reinforced Cement Concrete for Columns</t>
  </si>
  <si>
    <t>D12</t>
  </si>
  <si>
    <t>Compact the floor with murram/exisiitng soil to fit for general use</t>
  </si>
  <si>
    <t xml:space="preserve">Apply rendering plastering to all columns </t>
  </si>
  <si>
    <t>Apply painting works to all columns</t>
  </si>
  <si>
    <t>GRAND SUMMARY</t>
  </si>
  <si>
    <t>RAINWATER HARVEST STRUCTURE</t>
  </si>
  <si>
    <t>TOTAL FOR ONE BERKAD</t>
  </si>
  <si>
    <t xml:space="preserve"> TOTAL FOR ONE STRUCTURES</t>
  </si>
  <si>
    <t>1 No. NEW BERKADS</t>
  </si>
  <si>
    <t>RAIN WATER HARVEST STRUCTURE FOR BURGABO-01 BERKAD</t>
  </si>
  <si>
    <t>BOQ FOR CONSTRUCTION OF ONE BERKAD IN BURGABO-01 BADAADHE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</si>
</sst>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&quot;$&quot;#,##0"/>
  </numFmts>
  <fonts count="12" x14ac:knownFonts="1">
    <font>
      <sz val="11"/>
      <color theme="1"/>
      <name val="Calibri"/>
      <family val="2"/>
      <scheme val="minor"/>
    </font>
    <font>
      <sz val="12"/>
      <color theme="1"/>
      <name val="Tahoma"/>
      <family val="2"/>
    </font>
    <font>
      <sz val="11"/>
      <color theme="1"/>
      <name val="Tahoma"/>
      <family val="2"/>
    </font>
    <font>
      <b/>
      <sz val="12"/>
      <color theme="1"/>
      <name val="Tahoma"/>
      <family val="2"/>
    </font>
    <font>
      <b/>
      <sz val="12"/>
      <color rgb="FF000000"/>
      <name val="Tahoma"/>
      <family val="2"/>
    </font>
    <font>
      <sz val="12"/>
      <color rgb="FF000000"/>
      <name val="Tahoma"/>
      <family val="2"/>
    </font>
    <font>
      <vertAlign val="superscript"/>
      <sz val="12"/>
      <color theme="1"/>
      <name val="Tahoma"/>
      <family val="2"/>
    </font>
    <font>
      <sz val="16"/>
      <color rgb="FF000000"/>
      <name val="Tahoma"/>
      <family val="2"/>
    </font>
    <font>
      <b/>
      <sz val="14"/>
      <color theme="1"/>
      <name val="Tahoma"/>
      <family val="2"/>
    </font>
    <font>
      <sz val="8"/>
      <name val="Calibri"/>
      <family val="2"/>
      <scheme val="minor"/>
    </font>
    <font>
      <sz val="12"/>
      <name val="Tahoma"/>
      <family val="2"/>
    </font>
    <font>
      <b/>
      <sz val="11"/>
      <color theme="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CD5B4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4" fillId="2" borderId="8" xfId="0" applyFont="1" applyFill="1" applyBorder="1" applyAlignment="1">
      <alignment vertical="center"/>
    </xf>
    <xf numFmtId="0" fontId="4" fillId="2" borderId="6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7" fillId="4" borderId="4" xfId="0" applyFont="1" applyFill="1" applyBorder="1" applyAlignment="1">
      <alignment vertical="center" wrapText="1"/>
    </xf>
    <xf numFmtId="0" fontId="5" fillId="4" borderId="0" xfId="0" applyFont="1" applyFill="1" applyAlignment="1">
      <alignment horizontal="center" vertical="center" wrapText="1"/>
    </xf>
    <xf numFmtId="0" fontId="4" fillId="3" borderId="4" xfId="0" applyFont="1" applyFill="1" applyBorder="1" applyAlignment="1">
      <alignment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vertical="center"/>
    </xf>
    <xf numFmtId="0" fontId="4" fillId="3" borderId="2" xfId="0" applyFont="1" applyFill="1" applyBorder="1" applyAlignment="1">
      <alignment horizontal="center" vertical="center"/>
    </xf>
    <xf numFmtId="0" fontId="5" fillId="5" borderId="11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vertical="center" wrapText="1"/>
    </xf>
    <xf numFmtId="0" fontId="5" fillId="3" borderId="8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vertical="center" wrapText="1"/>
    </xf>
    <xf numFmtId="164" fontId="1" fillId="0" borderId="12" xfId="0" applyNumberFormat="1" applyFont="1" applyBorder="1" applyAlignment="1">
      <alignment horizontal="center" vertical="center" wrapText="1"/>
    </xf>
    <xf numFmtId="164" fontId="1" fillId="0" borderId="9" xfId="0" applyNumberFormat="1" applyFont="1" applyBorder="1" applyAlignment="1">
      <alignment horizontal="center" vertical="center" wrapText="1"/>
    </xf>
    <xf numFmtId="164" fontId="1" fillId="0" borderId="7" xfId="0" applyNumberFormat="1" applyFont="1" applyBorder="1" applyAlignment="1">
      <alignment horizontal="center" vertical="center"/>
    </xf>
    <xf numFmtId="165" fontId="4" fillId="2" borderId="6" xfId="0" applyNumberFormat="1" applyFont="1" applyFill="1" applyBorder="1" applyAlignment="1">
      <alignment horizontal="center" vertical="center"/>
    </xf>
    <xf numFmtId="165" fontId="5" fillId="3" borderId="8" xfId="0" applyNumberFormat="1" applyFont="1" applyFill="1" applyBorder="1" applyAlignment="1">
      <alignment horizontal="center" vertical="center"/>
    </xf>
    <xf numFmtId="165" fontId="1" fillId="0" borderId="6" xfId="0" applyNumberFormat="1" applyFont="1" applyBorder="1" applyAlignment="1">
      <alignment horizontal="center" vertical="center" wrapText="1"/>
    </xf>
    <xf numFmtId="165" fontId="1" fillId="4" borderId="0" xfId="0" applyNumberFormat="1" applyFont="1" applyFill="1" applyAlignment="1">
      <alignment horizontal="center" vertical="center" wrapText="1"/>
    </xf>
    <xf numFmtId="165" fontId="5" fillId="3" borderId="11" xfId="0" applyNumberFormat="1" applyFont="1" applyFill="1" applyBorder="1" applyAlignment="1">
      <alignment horizontal="center" vertical="center"/>
    </xf>
    <xf numFmtId="165" fontId="1" fillId="0" borderId="11" xfId="0" applyNumberFormat="1" applyFont="1" applyBorder="1" applyAlignment="1">
      <alignment horizontal="center" vertical="center" wrapText="1"/>
    </xf>
    <xf numFmtId="165" fontId="4" fillId="3" borderId="10" xfId="0" applyNumberFormat="1" applyFont="1" applyFill="1" applyBorder="1" applyAlignment="1">
      <alignment horizontal="center" vertical="center" wrapText="1"/>
    </xf>
    <xf numFmtId="165" fontId="5" fillId="3" borderId="10" xfId="0" applyNumberFormat="1" applyFont="1" applyFill="1" applyBorder="1" applyAlignment="1">
      <alignment horizontal="center" vertical="center" wrapText="1"/>
    </xf>
    <xf numFmtId="165" fontId="4" fillId="3" borderId="2" xfId="0" applyNumberFormat="1" applyFont="1" applyFill="1" applyBorder="1" applyAlignment="1">
      <alignment horizontal="center" vertical="center"/>
    </xf>
    <xf numFmtId="165" fontId="1" fillId="4" borderId="10" xfId="0" applyNumberFormat="1" applyFont="1" applyFill="1" applyBorder="1" applyAlignment="1">
      <alignment horizontal="center" vertical="center" wrapText="1"/>
    </xf>
    <xf numFmtId="165" fontId="2" fillId="0" borderId="0" xfId="0" applyNumberFormat="1" applyFont="1"/>
    <xf numFmtId="165" fontId="4" fillId="2" borderId="6" xfId="0" applyNumberFormat="1" applyFont="1" applyFill="1" applyBorder="1" applyAlignment="1">
      <alignment horizontal="center" vertical="center" wrapText="1"/>
    </xf>
    <xf numFmtId="165" fontId="1" fillId="0" borderId="6" xfId="0" applyNumberFormat="1" applyFont="1" applyBorder="1" applyAlignment="1">
      <alignment horizontal="center" vertical="center"/>
    </xf>
    <xf numFmtId="165" fontId="4" fillId="3" borderId="8" xfId="0" applyNumberFormat="1" applyFont="1" applyFill="1" applyBorder="1" applyAlignment="1">
      <alignment vertical="center" wrapText="1"/>
    </xf>
    <xf numFmtId="165" fontId="5" fillId="3" borderId="8" xfId="0" applyNumberFormat="1" applyFont="1" applyFill="1" applyBorder="1" applyAlignment="1">
      <alignment horizontal="center" vertical="center" wrapText="1"/>
    </xf>
    <xf numFmtId="165" fontId="3" fillId="4" borderId="5" xfId="0" applyNumberFormat="1" applyFont="1" applyFill="1" applyBorder="1" applyAlignment="1">
      <alignment horizontal="center" vertical="center"/>
    </xf>
    <xf numFmtId="165" fontId="1" fillId="0" borderId="11" xfId="0" applyNumberFormat="1" applyFont="1" applyBorder="1" applyAlignment="1">
      <alignment horizontal="center" vertical="center"/>
    </xf>
    <xf numFmtId="0" fontId="10" fillId="0" borderId="11" xfId="0" applyFont="1" applyBorder="1"/>
    <xf numFmtId="0" fontId="3" fillId="0" borderId="6" xfId="0" applyFont="1" applyBorder="1" applyAlignment="1">
      <alignment vertical="center" wrapText="1"/>
    </xf>
    <xf numFmtId="0" fontId="5" fillId="5" borderId="4" xfId="0" applyFont="1" applyFill="1" applyBorder="1" applyAlignment="1">
      <alignment vertical="center" wrapText="1"/>
    </xf>
    <xf numFmtId="0" fontId="5" fillId="5" borderId="10" xfId="0" applyFont="1" applyFill="1" applyBorder="1" applyAlignment="1">
      <alignment vertical="center" wrapText="1"/>
    </xf>
    <xf numFmtId="165" fontId="5" fillId="5" borderId="11" xfId="0" applyNumberFormat="1" applyFont="1" applyFill="1" applyBorder="1" applyAlignment="1">
      <alignment horizontal="center" vertical="center" wrapText="1"/>
    </xf>
    <xf numFmtId="164" fontId="4" fillId="2" borderId="7" xfId="0" applyNumberFormat="1" applyFont="1" applyFill="1" applyBorder="1" applyAlignment="1">
      <alignment vertical="center"/>
    </xf>
    <xf numFmtId="164" fontId="4" fillId="3" borderId="7" xfId="0" applyNumberFormat="1" applyFont="1" applyFill="1" applyBorder="1" applyAlignment="1">
      <alignment horizontal="center" vertical="center" wrapText="1"/>
    </xf>
    <xf numFmtId="164" fontId="5" fillId="4" borderId="7" xfId="0" applyNumberFormat="1" applyFont="1" applyFill="1" applyBorder="1" applyAlignment="1">
      <alignment vertical="center" wrapText="1"/>
    </xf>
    <xf numFmtId="164" fontId="4" fillId="3" borderId="7" xfId="0" applyNumberFormat="1" applyFont="1" applyFill="1" applyBorder="1" applyAlignment="1">
      <alignment horizontal="center" vertical="center"/>
    </xf>
    <xf numFmtId="164" fontId="4" fillId="3" borderId="9" xfId="0" applyNumberFormat="1" applyFont="1" applyFill="1" applyBorder="1" applyAlignment="1">
      <alignment horizontal="center" vertical="center"/>
    </xf>
    <xf numFmtId="164" fontId="5" fillId="5" borderId="11" xfId="0" applyNumberFormat="1" applyFont="1" applyFill="1" applyBorder="1" applyAlignment="1">
      <alignment horizontal="center" vertical="center" wrapText="1"/>
    </xf>
    <xf numFmtId="164" fontId="5" fillId="5" borderId="7" xfId="0" applyNumberFormat="1" applyFont="1" applyFill="1" applyBorder="1" applyAlignment="1">
      <alignment horizontal="center" vertical="center" wrapText="1"/>
    </xf>
    <xf numFmtId="164" fontId="2" fillId="0" borderId="0" xfId="0" applyNumberFormat="1" applyFont="1"/>
    <xf numFmtId="165" fontId="4" fillId="3" borderId="8" xfId="0" applyNumberFormat="1" applyFont="1" applyFill="1" applyBorder="1" applyAlignment="1">
      <alignment vertical="center"/>
    </xf>
    <xf numFmtId="165" fontId="3" fillId="4" borderId="8" xfId="0" applyNumberFormat="1" applyFont="1" applyFill="1" applyBorder="1" applyAlignment="1">
      <alignment horizontal="center" vertical="center"/>
    </xf>
    <xf numFmtId="164" fontId="4" fillId="6" borderId="11" xfId="0" applyNumberFormat="1" applyFont="1" applyFill="1" applyBorder="1" applyAlignment="1">
      <alignment vertical="center"/>
    </xf>
    <xf numFmtId="165" fontId="3" fillId="6" borderId="11" xfId="0" applyNumberFormat="1" applyFont="1" applyFill="1" applyBorder="1" applyAlignment="1">
      <alignment horizontal="center" vertical="center"/>
    </xf>
    <xf numFmtId="0" fontId="1" fillId="0" borderId="4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164" fontId="1" fillId="0" borderId="11" xfId="0" applyNumberFormat="1" applyFont="1" applyBorder="1" applyAlignment="1">
      <alignment horizontal="center" vertical="center" wrapText="1"/>
    </xf>
    <xf numFmtId="164" fontId="1" fillId="0" borderId="7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5" fillId="4" borderId="6" xfId="0" applyFont="1" applyFill="1" applyBorder="1" applyAlignment="1">
      <alignment vertical="center" wrapText="1"/>
    </xf>
    <xf numFmtId="165" fontId="1" fillId="4" borderId="14" xfId="0" applyNumberFormat="1" applyFont="1" applyFill="1" applyBorder="1" applyAlignment="1">
      <alignment horizontal="center" vertical="center" wrapText="1"/>
    </xf>
    <xf numFmtId="165" fontId="4" fillId="3" borderId="4" xfId="0" applyNumberFormat="1" applyFont="1" applyFill="1" applyBorder="1" applyAlignment="1">
      <alignment horizontal="center" vertical="center" wrapText="1"/>
    </xf>
    <xf numFmtId="164" fontId="1" fillId="0" borderId="11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vertical="center" wrapText="1"/>
    </xf>
    <xf numFmtId="165" fontId="1" fillId="0" borderId="8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vertical="center" wrapText="1"/>
    </xf>
    <xf numFmtId="0" fontId="5" fillId="4" borderId="15" xfId="0" applyFont="1" applyFill="1" applyBorder="1" applyAlignment="1">
      <alignment vertical="center" wrapText="1"/>
    </xf>
    <xf numFmtId="165" fontId="4" fillId="3" borderId="3" xfId="0" applyNumberFormat="1" applyFont="1" applyFill="1" applyBorder="1" applyAlignment="1">
      <alignment vertical="center"/>
    </xf>
    <xf numFmtId="165" fontId="1" fillId="0" borderId="8" xfId="0" applyNumberFormat="1" applyFont="1" applyBorder="1" applyAlignment="1">
      <alignment horizontal="center" vertical="center"/>
    </xf>
    <xf numFmtId="164" fontId="5" fillId="0" borderId="7" xfId="0" applyNumberFormat="1" applyFont="1" applyBorder="1" applyAlignment="1">
      <alignment vertical="center" wrapText="1"/>
    </xf>
    <xf numFmtId="164" fontId="2" fillId="0" borderId="11" xfId="0" applyNumberFormat="1" applyFont="1" applyBorder="1"/>
    <xf numFmtId="0" fontId="3" fillId="0" borderId="11" xfId="0" applyFont="1" applyBorder="1"/>
    <xf numFmtId="0" fontId="2" fillId="0" borderId="11" xfId="0" applyFont="1" applyBorder="1"/>
    <xf numFmtId="165" fontId="1" fillId="0" borderId="11" xfId="0" applyNumberFormat="1" applyFont="1" applyBorder="1" applyAlignment="1">
      <alignment horizontal="center"/>
    </xf>
    <xf numFmtId="165" fontId="3" fillId="0" borderId="11" xfId="0" applyNumberFormat="1" applyFont="1" applyBorder="1" applyAlignment="1">
      <alignment horizontal="center"/>
    </xf>
    <xf numFmtId="0" fontId="3" fillId="0" borderId="0" xfId="0" applyFont="1"/>
    <xf numFmtId="0" fontId="11" fillId="0" borderId="0" xfId="0" applyFont="1"/>
    <xf numFmtId="165" fontId="1" fillId="0" borderId="0" xfId="0" applyNumberFormat="1" applyFont="1" applyAlignment="1">
      <alignment horizontal="center"/>
    </xf>
    <xf numFmtId="165" fontId="3" fillId="0" borderId="0" xfId="0" applyNumberFormat="1" applyFont="1" applyAlignment="1">
      <alignment horizontal="center"/>
    </xf>
    <xf numFmtId="0" fontId="2" fillId="0" borderId="16" xfId="0" applyFont="1" applyBorder="1"/>
    <xf numFmtId="0" fontId="2" fillId="0" borderId="18" xfId="0" applyFont="1" applyBorder="1"/>
    <xf numFmtId="165" fontId="2" fillId="0" borderId="18" xfId="0" applyNumberFormat="1" applyFont="1" applyBorder="1"/>
    <xf numFmtId="0" fontId="2" fillId="0" borderId="20" xfId="0" applyFont="1" applyBorder="1"/>
    <xf numFmtId="165" fontId="1" fillId="0" borderId="21" xfId="0" applyNumberFormat="1" applyFont="1" applyBorder="1" applyAlignment="1">
      <alignment horizontal="center"/>
    </xf>
    <xf numFmtId="165" fontId="1" fillId="0" borderId="17" xfId="0" applyNumberFormat="1" applyFont="1" applyBorder="1" applyAlignment="1">
      <alignment horizontal="center"/>
    </xf>
    <xf numFmtId="164" fontId="2" fillId="0" borderId="22" xfId="0" applyNumberFormat="1" applyFont="1" applyBorder="1"/>
    <xf numFmtId="164" fontId="2" fillId="0" borderId="5" xfId="0" applyNumberFormat="1" applyFont="1" applyBorder="1"/>
    <xf numFmtId="164" fontId="2" fillId="0" borderId="24" xfId="0" applyNumberFormat="1" applyFont="1" applyBorder="1"/>
    <xf numFmtId="0" fontId="2" fillId="0" borderId="9" xfId="0" applyFont="1" applyBorder="1"/>
    <xf numFmtId="0" fontId="1" fillId="0" borderId="25" xfId="0" applyFont="1" applyBorder="1"/>
    <xf numFmtId="0" fontId="1" fillId="0" borderId="26" xfId="0" applyFont="1" applyBorder="1"/>
    <xf numFmtId="165" fontId="2" fillId="0" borderId="23" xfId="0" applyNumberFormat="1" applyFont="1" applyBorder="1"/>
    <xf numFmtId="165" fontId="2" fillId="0" borderId="5" xfId="0" applyNumberFormat="1" applyFont="1" applyBorder="1"/>
    <xf numFmtId="165" fontId="2" fillId="0" borderId="27" xfId="0" applyNumberFormat="1" applyFont="1" applyBorder="1"/>
    <xf numFmtId="0" fontId="2" fillId="0" borderId="10" xfId="0" applyFont="1" applyBorder="1"/>
    <xf numFmtId="165" fontId="2" fillId="0" borderId="8" xfId="0" applyNumberFormat="1" applyFont="1" applyBorder="1"/>
    <xf numFmtId="165" fontId="3" fillId="0" borderId="8" xfId="0" applyNumberFormat="1" applyFont="1" applyBorder="1" applyAlignment="1">
      <alignment horizontal="center"/>
    </xf>
    <xf numFmtId="164" fontId="2" fillId="0" borderId="28" xfId="0" applyNumberFormat="1" applyFont="1" applyBorder="1"/>
    <xf numFmtId="165" fontId="2" fillId="0" borderId="19" xfId="0" applyNumberFormat="1" applyFont="1" applyBorder="1"/>
    <xf numFmtId="165" fontId="11" fillId="0" borderId="0" xfId="0" applyNumberFormat="1" applyFont="1"/>
    <xf numFmtId="0" fontId="4" fillId="6" borderId="11" xfId="0" applyFont="1" applyFill="1" applyBorder="1" applyAlignment="1">
      <alignment horizontal="left" vertical="center" wrapText="1"/>
    </xf>
    <xf numFmtId="0" fontId="8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AA6F30-E33A-4D1C-8D27-AA66B934B275}">
  <dimension ref="A1:H49"/>
  <sheetViews>
    <sheetView view="pageBreakPreview" zoomScaleNormal="100" zoomScaleSheetLayoutView="100" workbookViewId="0">
      <selection activeCell="A2" sqref="A2:F2"/>
    </sheetView>
  </sheetViews>
  <sheetFormatPr defaultRowHeight="13.8" x14ac:dyDescent="0.25"/>
  <cols>
    <col min="1" max="1" width="8.109375" style="60" customWidth="1"/>
    <col min="2" max="2" width="55.109375" style="1" customWidth="1"/>
    <col min="3" max="3" width="8.88671875" style="1"/>
    <col min="4" max="4" width="13.6640625" style="1" customWidth="1"/>
    <col min="5" max="5" width="8.88671875" style="41"/>
    <col min="6" max="6" width="13.44140625" style="41" bestFit="1" customWidth="1"/>
    <col min="7" max="16384" width="8.88671875" style="1"/>
  </cols>
  <sheetData>
    <row r="1" spans="1:6" ht="18" thickBot="1" x14ac:dyDescent="0.3">
      <c r="A1" s="112" t="s">
        <v>67</v>
      </c>
      <c r="B1" s="112"/>
      <c r="C1" s="112"/>
      <c r="D1" s="112"/>
      <c r="E1" s="112"/>
      <c r="F1" s="112"/>
    </row>
    <row r="2" spans="1:6" ht="15.6" thickBot="1" x14ac:dyDescent="0.3">
      <c r="A2" s="113" t="s">
        <v>41</v>
      </c>
      <c r="B2" s="113"/>
      <c r="C2" s="113"/>
      <c r="D2" s="113"/>
      <c r="E2" s="113"/>
      <c r="F2" s="113"/>
    </row>
    <row r="3" spans="1:6" ht="15.6" thickBot="1" x14ac:dyDescent="0.3">
      <c r="A3" s="53" t="s">
        <v>0</v>
      </c>
      <c r="B3" s="3" t="s">
        <v>1</v>
      </c>
      <c r="C3" s="4" t="s">
        <v>2</v>
      </c>
      <c r="D3" s="21" t="s">
        <v>3</v>
      </c>
      <c r="E3" s="31" t="s">
        <v>4</v>
      </c>
      <c r="F3" s="42" t="s">
        <v>5</v>
      </c>
    </row>
    <row r="4" spans="1:6" ht="18.600000000000001" customHeight="1" thickBot="1" x14ac:dyDescent="0.3">
      <c r="A4" s="54"/>
      <c r="B4" s="19" t="s">
        <v>6</v>
      </c>
      <c r="C4" s="22"/>
      <c r="D4" s="20"/>
      <c r="E4" s="32"/>
      <c r="F4" s="32"/>
    </row>
    <row r="5" spans="1:6" s="2" customFormat="1" ht="46.8" customHeight="1" thickBot="1" x14ac:dyDescent="0.35">
      <c r="A5" s="28">
        <v>1</v>
      </c>
      <c r="B5" s="6" t="s">
        <v>7</v>
      </c>
      <c r="C5" s="23" t="s">
        <v>16</v>
      </c>
      <c r="D5" s="8">
        <f>(20+2)*(5+2)</f>
        <v>154</v>
      </c>
      <c r="E5" s="33"/>
      <c r="F5" s="43">
        <f>E5*D5</f>
        <v>0</v>
      </c>
    </row>
    <row r="6" spans="1:6" ht="18" customHeight="1" thickBot="1" x14ac:dyDescent="0.3">
      <c r="A6" s="28">
        <v>2</v>
      </c>
      <c r="B6" s="6" t="s">
        <v>8</v>
      </c>
      <c r="C6" s="7" t="s">
        <v>18</v>
      </c>
      <c r="D6" s="8">
        <v>1</v>
      </c>
      <c r="E6" s="33"/>
      <c r="F6" s="43">
        <f>E6*D6</f>
        <v>0</v>
      </c>
    </row>
    <row r="7" spans="1:6" ht="15" customHeight="1" thickBot="1" x14ac:dyDescent="0.3">
      <c r="A7" s="28">
        <v>3</v>
      </c>
      <c r="B7" s="6" t="s">
        <v>40</v>
      </c>
      <c r="C7" s="7" t="s">
        <v>18</v>
      </c>
      <c r="D7" s="8">
        <v>1</v>
      </c>
      <c r="E7" s="33"/>
      <c r="F7" s="43">
        <f>E7*D7</f>
        <v>0</v>
      </c>
    </row>
    <row r="8" spans="1:6" ht="15" customHeight="1" thickBot="1" x14ac:dyDescent="0.3">
      <c r="A8" s="28">
        <v>4</v>
      </c>
      <c r="B8" s="6" t="s">
        <v>37</v>
      </c>
      <c r="C8" s="7" t="s">
        <v>18</v>
      </c>
      <c r="D8" s="8">
        <v>1</v>
      </c>
      <c r="E8" s="33"/>
      <c r="F8" s="43">
        <f>E8*D8</f>
        <v>0</v>
      </c>
    </row>
    <row r="9" spans="1:6" ht="21" customHeight="1" thickBot="1" x14ac:dyDescent="0.3">
      <c r="A9" s="55"/>
      <c r="B9" s="27" t="s">
        <v>9</v>
      </c>
      <c r="C9" s="9"/>
      <c r="D9" s="10"/>
      <c r="E9" s="34"/>
      <c r="F9" s="46">
        <f>SUM(F5:F8)</f>
        <v>0</v>
      </c>
    </row>
    <row r="10" spans="1:6" ht="15.6" thickBot="1" x14ac:dyDescent="0.3">
      <c r="A10" s="54"/>
      <c r="B10" s="5" t="s">
        <v>10</v>
      </c>
      <c r="C10" s="22"/>
      <c r="D10" s="22"/>
      <c r="E10" s="35"/>
      <c r="F10" s="35"/>
    </row>
    <row r="11" spans="1:6" ht="30.6" thickBot="1" x14ac:dyDescent="0.3">
      <c r="A11" s="30">
        <v>1</v>
      </c>
      <c r="B11" s="6" t="s">
        <v>19</v>
      </c>
      <c r="C11" s="24" t="s">
        <v>17</v>
      </c>
      <c r="D11" s="25">
        <f>22*7*5</f>
        <v>770</v>
      </c>
      <c r="E11" s="36"/>
      <c r="F11" s="43">
        <f>E11*D11</f>
        <v>0</v>
      </c>
    </row>
    <row r="12" spans="1:6" ht="45.6" thickBot="1" x14ac:dyDescent="0.3">
      <c r="A12" s="30">
        <v>2</v>
      </c>
      <c r="B12" s="6" t="s">
        <v>20</v>
      </c>
      <c r="C12" s="24" t="s">
        <v>17</v>
      </c>
      <c r="D12" s="25">
        <f>49.2*1.5</f>
        <v>73.800000000000011</v>
      </c>
      <c r="E12" s="36"/>
      <c r="F12" s="43">
        <f>E12*D12</f>
        <v>0</v>
      </c>
    </row>
    <row r="13" spans="1:6" ht="21" thickBot="1" x14ac:dyDescent="0.3">
      <c r="A13" s="55"/>
      <c r="B13" s="27" t="s">
        <v>9</v>
      </c>
      <c r="C13" s="9"/>
      <c r="D13" s="10"/>
      <c r="E13" s="34"/>
      <c r="F13" s="46">
        <f>SUM(F11:F12)</f>
        <v>0</v>
      </c>
    </row>
    <row r="14" spans="1:6" ht="15.6" thickBot="1" x14ac:dyDescent="0.3">
      <c r="A14" s="54"/>
      <c r="B14" s="5" t="s">
        <v>11</v>
      </c>
      <c r="C14" s="22"/>
      <c r="D14" s="22"/>
      <c r="E14" s="35"/>
      <c r="F14" s="35"/>
    </row>
    <row r="15" spans="1:6" ht="30.6" thickBot="1" x14ac:dyDescent="0.3">
      <c r="A15" s="28"/>
      <c r="B15" s="49" t="s">
        <v>26</v>
      </c>
      <c r="C15" s="24"/>
      <c r="D15" s="24"/>
      <c r="E15" s="36"/>
      <c r="F15" s="43"/>
    </row>
    <row r="16" spans="1:6" ht="17.399999999999999" thickBot="1" x14ac:dyDescent="0.3">
      <c r="A16" s="28">
        <v>1</v>
      </c>
      <c r="B16" s="6" t="s">
        <v>27</v>
      </c>
      <c r="C16" s="24" t="s">
        <v>17</v>
      </c>
      <c r="D16" s="24">
        <f>29.52*0.2</f>
        <v>5.9039999999999999</v>
      </c>
      <c r="E16" s="36"/>
      <c r="F16" s="43">
        <f>E16*D16</f>
        <v>0</v>
      </c>
    </row>
    <row r="17" spans="1:6" ht="15.6" thickBot="1" x14ac:dyDescent="0.3">
      <c r="A17" s="28">
        <v>2</v>
      </c>
      <c r="B17" s="6" t="s">
        <v>28</v>
      </c>
      <c r="C17" s="24"/>
      <c r="D17" s="24">
        <f>90.16*0.15</f>
        <v>13.523999999999999</v>
      </c>
      <c r="E17" s="36"/>
      <c r="F17" s="43">
        <f>E17*D17</f>
        <v>0</v>
      </c>
    </row>
    <row r="18" spans="1:6" ht="30.6" thickBot="1" x14ac:dyDescent="0.3">
      <c r="A18" s="29">
        <v>3</v>
      </c>
      <c r="B18" s="6" t="s">
        <v>21</v>
      </c>
      <c r="C18" s="7" t="s">
        <v>17</v>
      </c>
      <c r="D18" s="8">
        <f>5*50*0.1</f>
        <v>25</v>
      </c>
      <c r="E18" s="33"/>
      <c r="F18" s="43">
        <f>E18*D18</f>
        <v>0</v>
      </c>
    </row>
    <row r="19" spans="1:6" ht="30.6" thickBot="1" x14ac:dyDescent="0.3">
      <c r="A19" s="29"/>
      <c r="B19" s="49" t="s">
        <v>42</v>
      </c>
      <c r="C19" s="7"/>
      <c r="D19" s="8"/>
      <c r="E19" s="33"/>
      <c r="F19" s="43"/>
    </row>
    <row r="20" spans="1:6" ht="17.399999999999999" thickBot="1" x14ac:dyDescent="0.3">
      <c r="A20" s="29">
        <v>4</v>
      </c>
      <c r="B20" s="6" t="s">
        <v>43</v>
      </c>
      <c r="C20" s="7" t="s">
        <v>17</v>
      </c>
      <c r="D20" s="8">
        <f>70*2*0.3*0.2</f>
        <v>8.4</v>
      </c>
      <c r="E20" s="33"/>
      <c r="F20" s="43">
        <f>E20*D20</f>
        <v>0</v>
      </c>
    </row>
    <row r="21" spans="1:6" ht="17.399999999999999" thickBot="1" x14ac:dyDescent="0.3">
      <c r="A21" s="29">
        <v>5</v>
      </c>
      <c r="B21" s="6" t="s">
        <v>44</v>
      </c>
      <c r="C21" s="7" t="s">
        <v>17</v>
      </c>
      <c r="D21" s="7">
        <f>5*12*0.3*0.3</f>
        <v>5.3999999999999995</v>
      </c>
      <c r="E21" s="33"/>
      <c r="F21" s="43">
        <f>E21*D21</f>
        <v>0</v>
      </c>
    </row>
    <row r="22" spans="1:6" ht="30.6" customHeight="1" thickBot="1" x14ac:dyDescent="0.3">
      <c r="A22" s="29"/>
      <c r="B22" s="114" t="s">
        <v>22</v>
      </c>
      <c r="C22" s="115"/>
      <c r="D22" s="115"/>
      <c r="E22" s="115"/>
      <c r="F22" s="116"/>
    </row>
    <row r="23" spans="1:6" ht="15.6" thickBot="1" x14ac:dyDescent="0.3">
      <c r="A23" s="29">
        <v>6</v>
      </c>
      <c r="B23" s="48" t="s">
        <v>24</v>
      </c>
      <c r="C23" s="24" t="s">
        <v>25</v>
      </c>
      <c r="D23" s="25">
        <f>23*1.2*5*2.5*0.43</f>
        <v>148.35</v>
      </c>
      <c r="E23" s="36"/>
      <c r="F23" s="47">
        <f>E23*D23</f>
        <v>0</v>
      </c>
    </row>
    <row r="24" spans="1:6" ht="15.6" thickBot="1" x14ac:dyDescent="0.3">
      <c r="A24" s="29">
        <v>7</v>
      </c>
      <c r="B24" s="48" t="s">
        <v>23</v>
      </c>
      <c r="C24" s="24" t="s">
        <v>25</v>
      </c>
      <c r="D24" s="25">
        <f>23*1.2*5*2.5*0.43</f>
        <v>148.35</v>
      </c>
      <c r="E24" s="36"/>
      <c r="F24" s="47">
        <f>E24*D24</f>
        <v>0</v>
      </c>
    </row>
    <row r="25" spans="1:6" ht="21" thickBot="1" x14ac:dyDescent="0.3">
      <c r="A25" s="55"/>
      <c r="B25" s="27" t="s">
        <v>9</v>
      </c>
      <c r="C25" s="9"/>
      <c r="D25" s="10"/>
      <c r="E25" s="34"/>
      <c r="F25" s="46">
        <f>SUM(F16:F21,F23:F24)</f>
        <v>0</v>
      </c>
    </row>
    <row r="26" spans="1:6" ht="15.6" thickBot="1" x14ac:dyDescent="0.3">
      <c r="A26" s="56"/>
      <c r="B26" s="11" t="s">
        <v>12</v>
      </c>
      <c r="C26" s="11"/>
      <c r="D26" s="12"/>
      <c r="E26" s="37"/>
      <c r="F26" s="44"/>
    </row>
    <row r="27" spans="1:6" ht="30.6" thickBot="1" x14ac:dyDescent="0.3">
      <c r="A27" s="30">
        <v>1</v>
      </c>
      <c r="B27" s="6" t="s">
        <v>29</v>
      </c>
      <c r="C27" s="7" t="s">
        <v>17</v>
      </c>
      <c r="D27" s="13">
        <f>90.16*0.3</f>
        <v>27.047999999999998</v>
      </c>
      <c r="E27" s="33"/>
      <c r="F27" s="43">
        <f>E27*D27</f>
        <v>0</v>
      </c>
    </row>
    <row r="28" spans="1:6" ht="21" thickBot="1" x14ac:dyDescent="0.3">
      <c r="A28" s="55"/>
      <c r="B28" s="27" t="s">
        <v>9</v>
      </c>
      <c r="C28" s="9"/>
      <c r="D28" s="10"/>
      <c r="E28" s="34"/>
      <c r="F28" s="46">
        <f>SUM(F27)</f>
        <v>0</v>
      </c>
    </row>
    <row r="29" spans="1:6" ht="15.6" thickBot="1" x14ac:dyDescent="0.3">
      <c r="A29" s="56"/>
      <c r="B29" s="5" t="s">
        <v>13</v>
      </c>
      <c r="C29" s="14"/>
      <c r="D29" s="15"/>
      <c r="E29" s="38"/>
      <c r="F29" s="45"/>
    </row>
    <row r="30" spans="1:6" ht="30.6" thickBot="1" x14ac:dyDescent="0.3">
      <c r="A30" s="30">
        <v>1</v>
      </c>
      <c r="B30" s="6" t="s">
        <v>36</v>
      </c>
      <c r="C30" s="7" t="s">
        <v>16</v>
      </c>
      <c r="D30" s="8">
        <f>50*1.2</f>
        <v>60</v>
      </c>
      <c r="E30" s="33"/>
      <c r="F30" s="43">
        <f>E30*D30</f>
        <v>0</v>
      </c>
    </row>
    <row r="31" spans="1:6" ht="30.6" thickBot="1" x14ac:dyDescent="0.3">
      <c r="A31" s="30">
        <v>2</v>
      </c>
      <c r="B31" s="6" t="s">
        <v>30</v>
      </c>
      <c r="C31" s="7" t="s">
        <v>16</v>
      </c>
      <c r="D31" s="8">
        <f>50*5</f>
        <v>250</v>
      </c>
      <c r="E31" s="33"/>
      <c r="F31" s="43">
        <f>E31*D31</f>
        <v>0</v>
      </c>
    </row>
    <row r="32" spans="1:6" ht="21" thickBot="1" x14ac:dyDescent="0.3">
      <c r="A32" s="55"/>
      <c r="B32" s="27" t="s">
        <v>9</v>
      </c>
      <c r="C32" s="9"/>
      <c r="D32" s="10"/>
      <c r="E32" s="34"/>
      <c r="F32" s="46">
        <f>SUM(F30:F31)</f>
        <v>0</v>
      </c>
    </row>
    <row r="33" spans="1:8" ht="15.6" thickBot="1" x14ac:dyDescent="0.3">
      <c r="A33" s="56"/>
      <c r="B33" s="11" t="s">
        <v>45</v>
      </c>
      <c r="C33" s="11"/>
      <c r="D33" s="12"/>
      <c r="E33" s="37"/>
      <c r="F33" s="44"/>
    </row>
    <row r="34" spans="1:8" ht="30.6" thickBot="1" x14ac:dyDescent="0.3">
      <c r="A34" s="30">
        <v>1</v>
      </c>
      <c r="B34" s="6" t="s">
        <v>31</v>
      </c>
      <c r="C34" s="7" t="s">
        <v>16</v>
      </c>
      <c r="D34" s="8">
        <f>D31</f>
        <v>250</v>
      </c>
      <c r="E34" s="33"/>
      <c r="F34" s="43">
        <f>E34*D34</f>
        <v>0</v>
      </c>
    </row>
    <row r="35" spans="1:8" ht="45.6" thickBot="1" x14ac:dyDescent="0.3">
      <c r="A35" s="30">
        <v>2</v>
      </c>
      <c r="B35" s="65" t="s">
        <v>46</v>
      </c>
      <c r="C35" s="24" t="s">
        <v>16</v>
      </c>
      <c r="D35" s="25">
        <v>90.16</v>
      </c>
      <c r="E35" s="36"/>
      <c r="F35" s="47">
        <f>E35*D35</f>
        <v>0</v>
      </c>
    </row>
    <row r="36" spans="1:8" ht="30.6" thickBot="1" x14ac:dyDescent="0.3">
      <c r="A36" s="30">
        <v>3</v>
      </c>
      <c r="B36" s="66" t="s">
        <v>47</v>
      </c>
      <c r="C36" s="24" t="s">
        <v>16</v>
      </c>
      <c r="D36" s="25">
        <f>70*0.3</f>
        <v>21</v>
      </c>
      <c r="E36" s="36"/>
      <c r="F36" s="47">
        <f>E36*D36</f>
        <v>0</v>
      </c>
    </row>
    <row r="37" spans="1:8" ht="21" thickBot="1" x14ac:dyDescent="0.3">
      <c r="A37" s="55"/>
      <c r="B37" s="27" t="s">
        <v>9</v>
      </c>
      <c r="C37" s="9"/>
      <c r="D37" s="10"/>
      <c r="E37" s="34"/>
      <c r="F37" s="46">
        <f>SUM(F34:F36)</f>
        <v>0</v>
      </c>
    </row>
    <row r="38" spans="1:8" ht="15.6" thickBot="1" x14ac:dyDescent="0.3">
      <c r="A38" s="56"/>
      <c r="B38" s="11" t="s">
        <v>14</v>
      </c>
      <c r="C38" s="11"/>
      <c r="D38" s="12"/>
      <c r="E38" s="37"/>
      <c r="F38" s="44"/>
    </row>
    <row r="39" spans="1:8" ht="30.6" thickBot="1" x14ac:dyDescent="0.3">
      <c r="A39" s="30">
        <v>1</v>
      </c>
      <c r="B39" s="6" t="s">
        <v>32</v>
      </c>
      <c r="C39" s="7" t="s">
        <v>18</v>
      </c>
      <c r="D39" s="8">
        <v>1</v>
      </c>
      <c r="E39" s="33"/>
      <c r="F39" s="43">
        <f>E39*D39</f>
        <v>0</v>
      </c>
    </row>
    <row r="40" spans="1:8" ht="21" thickBot="1" x14ac:dyDescent="0.3">
      <c r="A40" s="55"/>
      <c r="B40" s="27" t="s">
        <v>9</v>
      </c>
      <c r="C40" s="9"/>
      <c r="D40" s="10"/>
      <c r="E40" s="34"/>
      <c r="F40" s="46">
        <f>SUM(F39)</f>
        <v>0</v>
      </c>
    </row>
    <row r="41" spans="1:8" ht="15.6" thickBot="1" x14ac:dyDescent="0.3">
      <c r="A41" s="57"/>
      <c r="B41" s="16" t="s">
        <v>33</v>
      </c>
      <c r="C41" s="16"/>
      <c r="D41" s="17"/>
      <c r="E41" s="39"/>
      <c r="F41" s="61"/>
    </row>
    <row r="42" spans="1:8" ht="30.6" thickBot="1" x14ac:dyDescent="0.3">
      <c r="A42" s="58">
        <v>1</v>
      </c>
      <c r="B42" s="51" t="s">
        <v>38</v>
      </c>
      <c r="C42" s="24" t="s">
        <v>18</v>
      </c>
      <c r="D42" s="18">
        <v>1</v>
      </c>
      <c r="E42" s="52"/>
      <c r="F42" s="43">
        <f t="shared" ref="F42:F47" si="0">E42*D42</f>
        <v>0</v>
      </c>
    </row>
    <row r="43" spans="1:8" ht="30.6" thickBot="1" x14ac:dyDescent="0.3">
      <c r="A43" s="59">
        <v>2</v>
      </c>
      <c r="B43" s="50" t="s">
        <v>35</v>
      </c>
      <c r="C43" s="24" t="s">
        <v>18</v>
      </c>
      <c r="D43" s="18">
        <v>1</v>
      </c>
      <c r="E43" s="52"/>
      <c r="F43" s="43">
        <f t="shared" si="0"/>
        <v>0</v>
      </c>
    </row>
    <row r="44" spans="1:8" ht="30.6" thickBot="1" x14ac:dyDescent="0.3">
      <c r="A44" s="59">
        <v>3</v>
      </c>
      <c r="B44" s="50" t="s">
        <v>34</v>
      </c>
      <c r="C44" s="24" t="s">
        <v>18</v>
      </c>
      <c r="D44" s="18">
        <v>1</v>
      </c>
      <c r="E44" s="52"/>
      <c r="F44" s="43">
        <f t="shared" si="0"/>
        <v>0</v>
      </c>
    </row>
    <row r="45" spans="1:8" ht="30.6" thickBot="1" x14ac:dyDescent="0.3">
      <c r="A45" s="59">
        <v>4</v>
      </c>
      <c r="B45" s="50" t="s">
        <v>39</v>
      </c>
      <c r="C45" s="24" t="s">
        <v>18</v>
      </c>
      <c r="D45" s="18">
        <v>1</v>
      </c>
      <c r="E45" s="52"/>
      <c r="F45" s="43">
        <f t="shared" si="0"/>
        <v>0</v>
      </c>
    </row>
    <row r="46" spans="1:8" ht="45.6" thickBot="1" x14ac:dyDescent="0.3">
      <c r="A46" s="59">
        <v>5</v>
      </c>
      <c r="B46" s="50" t="s">
        <v>50</v>
      </c>
      <c r="C46" s="24" t="s">
        <v>18</v>
      </c>
      <c r="D46" s="18">
        <v>1</v>
      </c>
      <c r="E46" s="52"/>
      <c r="F46" s="43">
        <f t="shared" si="0"/>
        <v>0</v>
      </c>
    </row>
    <row r="47" spans="1:8" ht="30.6" thickBot="1" x14ac:dyDescent="0.3">
      <c r="A47" s="59">
        <v>6</v>
      </c>
      <c r="B47" s="50" t="s">
        <v>48</v>
      </c>
      <c r="C47" s="24" t="s">
        <v>18</v>
      </c>
      <c r="D47" s="18">
        <v>1</v>
      </c>
      <c r="E47" s="52"/>
      <c r="F47" s="52">
        <f t="shared" si="0"/>
        <v>0</v>
      </c>
      <c r="H47" s="1" t="s">
        <v>49</v>
      </c>
    </row>
    <row r="48" spans="1:8" ht="18.600000000000001" customHeight="1" thickBot="1" x14ac:dyDescent="0.3">
      <c r="A48" s="55"/>
      <c r="B48" s="27" t="s">
        <v>9</v>
      </c>
      <c r="C48" s="9"/>
      <c r="D48" s="26"/>
      <c r="E48" s="40"/>
      <c r="F48" s="62">
        <f>SUM(F42:F47)</f>
        <v>0</v>
      </c>
    </row>
    <row r="49" spans="1:6" ht="15.6" thickBot="1" x14ac:dyDescent="0.3">
      <c r="A49" s="63"/>
      <c r="B49" s="111" t="s">
        <v>63</v>
      </c>
      <c r="C49" s="111"/>
      <c r="D49" s="111"/>
      <c r="E49" s="111"/>
      <c r="F49" s="64">
        <f>SUM(F48,F40,F37,F32,F28,F25,F13,F9)</f>
        <v>0</v>
      </c>
    </row>
  </sheetData>
  <mergeCells count="4">
    <mergeCell ref="B49:E49"/>
    <mergeCell ref="A1:F1"/>
    <mergeCell ref="A2:F2"/>
    <mergeCell ref="B22:F22"/>
  </mergeCells>
  <phoneticPr fontId="9" type="noConversion"/>
  <pageMargins left="0.7" right="0.7" top="0.75" bottom="0.75" header="0.3" footer="0.3"/>
  <pageSetup scale="8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EF12D9-5993-4E46-8246-6384CF368D35}">
  <dimension ref="A1:F49"/>
  <sheetViews>
    <sheetView tabSelected="1" view="pageBreakPreview" zoomScale="102" zoomScaleNormal="100" zoomScaleSheetLayoutView="102" workbookViewId="0">
      <selection activeCell="A2" sqref="A2:F2"/>
    </sheetView>
  </sheetViews>
  <sheetFormatPr defaultRowHeight="13.8" x14ac:dyDescent="0.25"/>
  <cols>
    <col min="1" max="1" width="8.109375" style="60" customWidth="1"/>
    <col min="2" max="2" width="56.44140625" style="1" customWidth="1"/>
    <col min="3" max="3" width="8.88671875" style="1"/>
    <col min="4" max="4" width="13.6640625" style="1" customWidth="1"/>
    <col min="5" max="5" width="8.88671875" style="41"/>
    <col min="6" max="6" width="13.44140625" style="41" bestFit="1" customWidth="1"/>
    <col min="7" max="16384" width="8.88671875" style="1"/>
  </cols>
  <sheetData>
    <row r="1" spans="1:6" ht="18" thickBot="1" x14ac:dyDescent="0.3">
      <c r="A1" s="112" t="s">
        <v>66</v>
      </c>
      <c r="B1" s="112"/>
      <c r="C1" s="112"/>
      <c r="D1" s="112"/>
      <c r="E1" s="112"/>
      <c r="F1" s="112"/>
    </row>
    <row r="2" spans="1:6" ht="15.6" thickBot="1" x14ac:dyDescent="0.3">
      <c r="A2" s="113" t="s">
        <v>51</v>
      </c>
      <c r="B2" s="113"/>
      <c r="C2" s="113"/>
      <c r="D2" s="113"/>
      <c r="E2" s="113"/>
      <c r="F2" s="113"/>
    </row>
    <row r="3" spans="1:6" ht="15.6" thickBot="1" x14ac:dyDescent="0.3">
      <c r="A3" s="53" t="s">
        <v>0</v>
      </c>
      <c r="B3" s="3" t="s">
        <v>1</v>
      </c>
      <c r="C3" s="4" t="s">
        <v>2</v>
      </c>
      <c r="D3" s="21" t="s">
        <v>3</v>
      </c>
      <c r="E3" s="31" t="s">
        <v>4</v>
      </c>
      <c r="F3" s="42" t="s">
        <v>5</v>
      </c>
    </row>
    <row r="4" spans="1:6" ht="15.6" thickBot="1" x14ac:dyDescent="0.3">
      <c r="A4" s="54"/>
      <c r="B4" s="19" t="s">
        <v>6</v>
      </c>
      <c r="C4" s="22"/>
      <c r="D4" s="20"/>
      <c r="E4" s="32"/>
      <c r="F4" s="32"/>
    </row>
    <row r="5" spans="1:6" s="2" customFormat="1" ht="45.6" thickBot="1" x14ac:dyDescent="0.35">
      <c r="A5" s="28">
        <v>1</v>
      </c>
      <c r="B5" s="6" t="s">
        <v>7</v>
      </c>
      <c r="C5" s="23" t="s">
        <v>16</v>
      </c>
      <c r="D5" s="8">
        <f>(15+2)*(12+2)</f>
        <v>238</v>
      </c>
      <c r="E5" s="33"/>
      <c r="F5" s="43">
        <f>E5*D5</f>
        <v>0</v>
      </c>
    </row>
    <row r="6" spans="1:6" ht="15.6" thickBot="1" x14ac:dyDescent="0.3">
      <c r="A6" s="28">
        <v>2</v>
      </c>
      <c r="B6" s="6" t="s">
        <v>8</v>
      </c>
      <c r="C6" s="7" t="s">
        <v>18</v>
      </c>
      <c r="D6" s="8">
        <v>1</v>
      </c>
      <c r="E6" s="33"/>
      <c r="F6" s="43">
        <f>E6*D6</f>
        <v>0</v>
      </c>
    </row>
    <row r="7" spans="1:6" ht="15.6" thickBot="1" x14ac:dyDescent="0.3">
      <c r="A7" s="28">
        <v>3</v>
      </c>
      <c r="B7" s="6" t="s">
        <v>52</v>
      </c>
      <c r="C7" s="7" t="s">
        <v>18</v>
      </c>
      <c r="D7" s="8">
        <v>1</v>
      </c>
      <c r="E7" s="33"/>
      <c r="F7" s="43">
        <f>E7*D7</f>
        <v>0</v>
      </c>
    </row>
    <row r="8" spans="1:6" ht="15.6" thickBot="1" x14ac:dyDescent="0.3">
      <c r="A8" s="28">
        <v>4</v>
      </c>
      <c r="B8" s="6" t="s">
        <v>37</v>
      </c>
      <c r="C8" s="7" t="s">
        <v>18</v>
      </c>
      <c r="D8" s="8">
        <v>1</v>
      </c>
      <c r="E8" s="33"/>
      <c r="F8" s="43">
        <f>E8*D8</f>
        <v>0</v>
      </c>
    </row>
    <row r="9" spans="1:6" ht="21" thickBot="1" x14ac:dyDescent="0.3">
      <c r="A9" s="55"/>
      <c r="B9" s="27" t="s">
        <v>9</v>
      </c>
      <c r="C9" s="9"/>
      <c r="D9" s="10"/>
      <c r="E9" s="34"/>
      <c r="F9" s="46">
        <f>SUM(F5:F8)</f>
        <v>0</v>
      </c>
    </row>
    <row r="10" spans="1:6" ht="15.6" thickBot="1" x14ac:dyDescent="0.3">
      <c r="A10" s="54"/>
      <c r="B10" s="5" t="s">
        <v>10</v>
      </c>
      <c r="C10" s="22"/>
      <c r="D10" s="22"/>
      <c r="E10" s="35"/>
      <c r="F10" s="35"/>
    </row>
    <row r="11" spans="1:6" ht="45.6" thickBot="1" x14ac:dyDescent="0.3">
      <c r="A11" s="30">
        <v>1</v>
      </c>
      <c r="B11" s="6" t="s">
        <v>20</v>
      </c>
      <c r="C11" s="24" t="s">
        <v>17</v>
      </c>
      <c r="D11" s="25">
        <f>1.5*1.5*1.5*16</f>
        <v>54</v>
      </c>
      <c r="E11" s="36"/>
      <c r="F11" s="43">
        <f>E11*D11</f>
        <v>0</v>
      </c>
    </row>
    <row r="12" spans="1:6" ht="21" thickBot="1" x14ac:dyDescent="0.3">
      <c r="A12" s="55"/>
      <c r="B12" s="27" t="s">
        <v>9</v>
      </c>
      <c r="C12" s="9"/>
      <c r="D12" s="10"/>
      <c r="E12" s="34"/>
      <c r="F12" s="46">
        <f>SUM(F11:F11)</f>
        <v>0</v>
      </c>
    </row>
    <row r="13" spans="1:6" ht="15.6" thickBot="1" x14ac:dyDescent="0.3">
      <c r="A13" s="54"/>
      <c r="B13" s="5" t="s">
        <v>11</v>
      </c>
      <c r="C13" s="22"/>
      <c r="D13" s="22"/>
      <c r="E13" s="35"/>
      <c r="F13" s="35"/>
    </row>
    <row r="14" spans="1:6" ht="15.6" thickBot="1" x14ac:dyDescent="0.3">
      <c r="A14" s="67"/>
      <c r="B14" s="49"/>
      <c r="C14" s="24"/>
      <c r="D14" s="24"/>
      <c r="E14" s="36"/>
      <c r="F14" s="43"/>
    </row>
    <row r="15" spans="1:6" ht="30.6" thickBot="1" x14ac:dyDescent="0.3">
      <c r="A15" s="68">
        <v>1</v>
      </c>
      <c r="B15" s="6" t="s">
        <v>53</v>
      </c>
      <c r="C15" s="7" t="s">
        <v>17</v>
      </c>
      <c r="D15" s="8">
        <f>1.5*1.5*0.1*16</f>
        <v>3.6</v>
      </c>
      <c r="E15" s="33"/>
      <c r="F15" s="43">
        <f>E15*D15</f>
        <v>0</v>
      </c>
    </row>
    <row r="16" spans="1:6" ht="30.6" thickBot="1" x14ac:dyDescent="0.3">
      <c r="A16" s="68">
        <v>2</v>
      </c>
      <c r="B16" s="6" t="s">
        <v>54</v>
      </c>
      <c r="C16" s="7" t="s">
        <v>17</v>
      </c>
      <c r="D16" s="8">
        <f>1.5*1.5*0.3*16</f>
        <v>10.799999999999999</v>
      </c>
      <c r="E16" s="33"/>
      <c r="F16" s="43">
        <f>E16*D16</f>
        <v>0</v>
      </c>
    </row>
    <row r="17" spans="1:6" ht="30.6" thickBot="1" x14ac:dyDescent="0.3">
      <c r="A17" s="68">
        <v>3</v>
      </c>
      <c r="B17" s="6" t="s">
        <v>55</v>
      </c>
      <c r="C17" s="7" t="s">
        <v>17</v>
      </c>
      <c r="D17" s="7">
        <f>16*0.4*0.3*1.2</f>
        <v>2.3039999999999998</v>
      </c>
      <c r="E17" s="33"/>
      <c r="F17" s="43">
        <f>E17*D17</f>
        <v>0</v>
      </c>
    </row>
    <row r="18" spans="1:6" ht="17.399999999999999" thickBot="1" x14ac:dyDescent="0.3">
      <c r="A18" s="68">
        <v>4</v>
      </c>
      <c r="B18" s="6" t="s">
        <v>56</v>
      </c>
      <c r="C18" s="7" t="s">
        <v>17</v>
      </c>
      <c r="D18" s="7">
        <f>16*0.4*0.3*3</f>
        <v>5.76</v>
      </c>
      <c r="E18" s="33"/>
      <c r="F18" s="43">
        <f>E18*D18</f>
        <v>0</v>
      </c>
    </row>
    <row r="19" spans="1:6" ht="15.6" thickBot="1" x14ac:dyDescent="0.3">
      <c r="A19" s="68"/>
      <c r="B19" s="114" t="s">
        <v>22</v>
      </c>
      <c r="C19" s="115"/>
      <c r="D19" s="115"/>
      <c r="E19" s="115"/>
      <c r="F19" s="116"/>
    </row>
    <row r="20" spans="1:6" ht="15.6" thickBot="1" x14ac:dyDescent="0.3">
      <c r="A20" s="68">
        <v>5</v>
      </c>
      <c r="B20" s="48" t="s">
        <v>24</v>
      </c>
      <c r="C20" s="24" t="s">
        <v>25</v>
      </c>
      <c r="D20" s="25">
        <f>16*1.2*1.5*3*0.43</f>
        <v>37.151999999999994</v>
      </c>
      <c r="E20" s="36"/>
      <c r="F20" s="47">
        <f>E20*D20</f>
        <v>0</v>
      </c>
    </row>
    <row r="21" spans="1:6" ht="15.6" thickBot="1" x14ac:dyDescent="0.3">
      <c r="A21" s="67">
        <v>6</v>
      </c>
      <c r="B21" s="48" t="s">
        <v>57</v>
      </c>
      <c r="C21" s="69" t="s">
        <v>25</v>
      </c>
      <c r="D21" s="25">
        <f>16*1.2*1.5*3*0.43</f>
        <v>37.151999999999994</v>
      </c>
      <c r="E21" s="36"/>
      <c r="F21" s="47">
        <f>E21*D21</f>
        <v>0</v>
      </c>
    </row>
    <row r="22" spans="1:6" ht="21" thickBot="1" x14ac:dyDescent="0.3">
      <c r="A22" s="55"/>
      <c r="B22" s="70" t="s">
        <v>9</v>
      </c>
      <c r="C22" s="9"/>
      <c r="D22" s="10"/>
      <c r="E22" s="34"/>
      <c r="F22" s="46">
        <f>SUM(F20:F21,F15:F18)</f>
        <v>0</v>
      </c>
    </row>
    <row r="23" spans="1:6" ht="15.6" thickBot="1" x14ac:dyDescent="0.3">
      <c r="A23" s="56"/>
      <c r="B23" s="11" t="s">
        <v>12</v>
      </c>
      <c r="C23" s="11"/>
      <c r="D23" s="12"/>
      <c r="E23" s="37"/>
      <c r="F23" s="44"/>
    </row>
    <row r="24" spans="1:6" ht="30.6" thickBot="1" x14ac:dyDescent="0.3">
      <c r="A24" s="30">
        <v>1</v>
      </c>
      <c r="B24" s="6" t="s">
        <v>58</v>
      </c>
      <c r="C24" s="7" t="s">
        <v>18</v>
      </c>
      <c r="D24" s="13">
        <v>1</v>
      </c>
      <c r="E24" s="33"/>
      <c r="F24" s="43">
        <f>E24*D24</f>
        <v>0</v>
      </c>
    </row>
    <row r="25" spans="1:6" ht="21" thickBot="1" x14ac:dyDescent="0.3">
      <c r="A25" s="55"/>
      <c r="B25" s="27" t="s">
        <v>9</v>
      </c>
      <c r="C25" s="9"/>
      <c r="D25" s="10"/>
      <c r="E25" s="71"/>
      <c r="F25" s="46">
        <f>SUM(F24)</f>
        <v>0</v>
      </c>
    </row>
    <row r="26" spans="1:6" ht="15.6" thickBot="1" x14ac:dyDescent="0.3">
      <c r="A26" s="56"/>
      <c r="B26" s="11" t="s">
        <v>45</v>
      </c>
      <c r="C26" s="11"/>
      <c r="D26" s="12"/>
      <c r="E26" s="72"/>
      <c r="F26" s="44"/>
    </row>
    <row r="27" spans="1:6" ht="17.399999999999999" thickBot="1" x14ac:dyDescent="0.3">
      <c r="A27" s="73">
        <v>1</v>
      </c>
      <c r="B27" s="74" t="s">
        <v>59</v>
      </c>
      <c r="C27" s="7" t="s">
        <v>17</v>
      </c>
      <c r="D27" s="25">
        <f>0.4*0.3*3*16</f>
        <v>5.76</v>
      </c>
      <c r="E27" s="75"/>
      <c r="F27" s="47">
        <f>E27*D27</f>
        <v>0</v>
      </c>
    </row>
    <row r="28" spans="1:6" ht="17.399999999999999" thickBot="1" x14ac:dyDescent="0.3">
      <c r="A28" s="30">
        <v>2</v>
      </c>
      <c r="B28" s="76" t="s">
        <v>60</v>
      </c>
      <c r="C28" s="7" t="s">
        <v>17</v>
      </c>
      <c r="D28" s="25">
        <f>D27</f>
        <v>5.76</v>
      </c>
      <c r="E28" s="36"/>
      <c r="F28" s="47">
        <f>E28*D28</f>
        <v>0</v>
      </c>
    </row>
    <row r="29" spans="1:6" ht="21" thickBot="1" x14ac:dyDescent="0.3">
      <c r="A29" s="55"/>
      <c r="B29" s="77" t="s">
        <v>9</v>
      </c>
      <c r="C29" s="9"/>
      <c r="D29" s="10"/>
      <c r="E29" s="34"/>
      <c r="F29" s="46">
        <f>SUM(F27:F27)</f>
        <v>0</v>
      </c>
    </row>
    <row r="30" spans="1:6" ht="15.6" thickBot="1" x14ac:dyDescent="0.3">
      <c r="A30" s="56"/>
      <c r="B30" s="11" t="s">
        <v>14</v>
      </c>
      <c r="C30" s="11"/>
      <c r="D30" s="12"/>
      <c r="E30" s="37"/>
      <c r="F30" s="44"/>
    </row>
    <row r="31" spans="1:6" ht="30.6" thickBot="1" x14ac:dyDescent="0.3">
      <c r="A31" s="30">
        <v>1</v>
      </c>
      <c r="B31" s="6" t="s">
        <v>32</v>
      </c>
      <c r="C31" s="7" t="s">
        <v>18</v>
      </c>
      <c r="D31" s="8">
        <v>1</v>
      </c>
      <c r="E31" s="33"/>
      <c r="F31" s="43">
        <f>E31*D31</f>
        <v>0</v>
      </c>
    </row>
    <row r="32" spans="1:6" ht="21" thickBot="1" x14ac:dyDescent="0.3">
      <c r="A32" s="55"/>
      <c r="B32" s="27" t="s">
        <v>9</v>
      </c>
      <c r="C32" s="9"/>
      <c r="D32" s="10"/>
      <c r="E32" s="34"/>
      <c r="F32" s="46">
        <f>SUM(F31)</f>
        <v>0</v>
      </c>
    </row>
    <row r="33" spans="1:6" ht="15.6" thickBot="1" x14ac:dyDescent="0.3">
      <c r="A33" s="57"/>
      <c r="B33" s="16" t="s">
        <v>33</v>
      </c>
      <c r="C33" s="16"/>
      <c r="D33" s="17"/>
      <c r="E33" s="39"/>
      <c r="F33" s="78"/>
    </row>
    <row r="34" spans="1:6" ht="30.6" thickBot="1" x14ac:dyDescent="0.3">
      <c r="A34" s="58">
        <v>5</v>
      </c>
      <c r="B34" s="51" t="s">
        <v>50</v>
      </c>
      <c r="C34" s="24" t="s">
        <v>18</v>
      </c>
      <c r="D34" s="18">
        <v>1</v>
      </c>
      <c r="E34" s="52"/>
      <c r="F34" s="79">
        <f t="shared" ref="F34" si="0">E34*D34</f>
        <v>0</v>
      </c>
    </row>
    <row r="35" spans="1:6" ht="21" thickBot="1" x14ac:dyDescent="0.3">
      <c r="A35" s="55"/>
      <c r="B35" s="27" t="s">
        <v>9</v>
      </c>
      <c r="C35" s="9"/>
      <c r="D35" s="26"/>
      <c r="E35" s="40"/>
      <c r="F35" s="62">
        <f>SUM(F34:F34)</f>
        <v>0</v>
      </c>
    </row>
    <row r="36" spans="1:6" ht="15.6" thickBot="1" x14ac:dyDescent="0.3">
      <c r="A36" s="80"/>
      <c r="B36" s="117"/>
      <c r="C36" s="118"/>
      <c r="D36" s="118"/>
      <c r="E36" s="118"/>
      <c r="F36" s="119"/>
    </row>
    <row r="37" spans="1:6" ht="15.6" thickBot="1" x14ac:dyDescent="0.3">
      <c r="A37" s="63"/>
      <c r="B37" s="111" t="s">
        <v>64</v>
      </c>
      <c r="C37" s="111"/>
      <c r="D37" s="111"/>
      <c r="E37" s="111"/>
      <c r="F37" s="64">
        <f>SUM(F35,F32,F29,F25,F22,F12,F9)</f>
        <v>0</v>
      </c>
    </row>
    <row r="38" spans="1:6" ht="15.6" thickBot="1" x14ac:dyDescent="0.3">
      <c r="A38" s="81"/>
      <c r="B38" s="82"/>
      <c r="C38" s="83"/>
      <c r="D38" s="83"/>
      <c r="E38" s="84"/>
      <c r="F38" s="85"/>
    </row>
    <row r="39" spans="1:6" ht="15" x14ac:dyDescent="0.25">
      <c r="A39" s="97"/>
      <c r="B39" s="86"/>
      <c r="C39" s="87"/>
      <c r="D39" s="87"/>
      <c r="E39" s="110"/>
      <c r="F39" s="89"/>
    </row>
    <row r="40" spans="1:6" ht="15" x14ac:dyDescent="0.25">
      <c r="A40" s="97"/>
      <c r="B40" s="86"/>
      <c r="C40" s="87"/>
      <c r="D40" s="87"/>
      <c r="E40" s="110"/>
      <c r="F40" s="89"/>
    </row>
    <row r="41" spans="1:6" ht="14.4" thickBot="1" x14ac:dyDescent="0.3">
      <c r="A41" s="108"/>
      <c r="B41" s="91"/>
      <c r="C41" s="91"/>
      <c r="D41" s="91"/>
      <c r="E41" s="92"/>
      <c r="F41" s="109"/>
    </row>
    <row r="42" spans="1:6" ht="15.6" thickBot="1" x14ac:dyDescent="0.3">
      <c r="A42" s="81"/>
      <c r="B42" s="82" t="s">
        <v>61</v>
      </c>
      <c r="C42" s="105"/>
      <c r="D42" s="105"/>
      <c r="E42" s="106"/>
      <c r="F42" s="106"/>
    </row>
    <row r="43" spans="1:6" x14ac:dyDescent="0.25">
      <c r="A43" s="97"/>
      <c r="B43" s="99"/>
      <c r="E43" s="103"/>
    </row>
    <row r="44" spans="1:6" ht="15" x14ac:dyDescent="0.25">
      <c r="A44" s="96">
        <v>1</v>
      </c>
      <c r="B44" s="100" t="s">
        <v>65</v>
      </c>
      <c r="C44" s="90"/>
      <c r="D44" s="90"/>
      <c r="E44" s="102"/>
      <c r="F44" s="95">
        <f>SUM('Berkad Estimates'!F49)</f>
        <v>0</v>
      </c>
    </row>
    <row r="45" spans="1:6" ht="15" x14ac:dyDescent="0.25">
      <c r="A45" s="98"/>
      <c r="B45" s="101"/>
      <c r="C45" s="93"/>
      <c r="D45" s="93"/>
      <c r="E45" s="104"/>
      <c r="F45" s="94"/>
    </row>
    <row r="46" spans="1:6" ht="15" x14ac:dyDescent="0.25">
      <c r="A46" s="96">
        <v>2</v>
      </c>
      <c r="B46" s="100" t="s">
        <v>62</v>
      </c>
      <c r="C46" s="90"/>
      <c r="D46" s="90"/>
      <c r="E46" s="102"/>
      <c r="F46" s="95">
        <f>SUM(F37)</f>
        <v>0</v>
      </c>
    </row>
    <row r="47" spans="1:6" ht="15.6" thickBot="1" x14ac:dyDescent="0.3">
      <c r="A47" s="97"/>
      <c r="B47" s="99"/>
      <c r="E47" s="103"/>
      <c r="F47" s="88"/>
    </row>
    <row r="48" spans="1:6" ht="15.6" thickBot="1" x14ac:dyDescent="0.3">
      <c r="A48" s="81"/>
      <c r="B48" s="82" t="s">
        <v>15</v>
      </c>
      <c r="C48" s="105"/>
      <c r="D48" s="105"/>
      <c r="E48" s="106"/>
      <c r="F48" s="107">
        <f>SUM(F44:F46)</f>
        <v>0</v>
      </c>
    </row>
    <row r="49" spans="1:5" x14ac:dyDescent="0.25">
      <c r="A49" s="97"/>
      <c r="B49" s="99"/>
      <c r="E49" s="103"/>
    </row>
  </sheetData>
  <mergeCells count="5">
    <mergeCell ref="A1:F1"/>
    <mergeCell ref="A2:F2"/>
    <mergeCell ref="B19:F19"/>
    <mergeCell ref="B36:F36"/>
    <mergeCell ref="B37:E37"/>
  </mergeCells>
  <pageMargins left="0.7" right="0.7" top="0.75" bottom="0.75" header="0.3" footer="0.3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Berkad Estimates</vt:lpstr>
      <vt:lpstr>Rainwater Harvest Structure</vt:lpstr>
      <vt:lpstr>'Berkad Estimates'!Print_Area</vt:lpstr>
      <vt:lpstr>'Rainwater Harvest Structure'!Print_Area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WANJA David</dc:creator>
  <cp:lastModifiedBy>WANJA David</cp:lastModifiedBy>
  <dcterms:created xsi:type="dcterms:W3CDTF">2021-06-21T21:10:23Z</dcterms:created>
  <dcterms:modified xsi:type="dcterms:W3CDTF">2022-06-15T10:10:29Z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059aa38-f392-4105-be92-628035578272_Enabled">
    <vt:lpwstr>true</vt:lpwstr>
  </property>
  <property fmtid="{D5CDD505-2E9C-101B-9397-08002B2CF9AE}" pid="3" name="MSIP_Label_2059aa38-f392-4105-be92-628035578272_SetDate">
    <vt:lpwstr>2021-06-21T21:10:23Z</vt:lpwstr>
  </property>
  <property fmtid="{D5CDD505-2E9C-101B-9397-08002B2CF9AE}" pid="4" name="MSIP_Label_2059aa38-f392-4105-be92-628035578272_Method">
    <vt:lpwstr>Standard</vt:lpwstr>
  </property>
  <property fmtid="{D5CDD505-2E9C-101B-9397-08002B2CF9AE}" pid="5" name="MSIP_Label_2059aa38-f392-4105-be92-628035578272_Name">
    <vt:lpwstr>IOMLb0020IN123173</vt:lpwstr>
  </property>
  <property fmtid="{D5CDD505-2E9C-101B-9397-08002B2CF9AE}" pid="6" name="MSIP_Label_2059aa38-f392-4105-be92-628035578272_SiteId">
    <vt:lpwstr>1588262d-23fb-43b4-bd6e-bce49c8e6186</vt:lpwstr>
  </property>
  <property fmtid="{D5CDD505-2E9C-101B-9397-08002B2CF9AE}" pid="7" name="MSIP_Label_2059aa38-f392-4105-be92-628035578272_ActionId">
    <vt:lpwstr>ce977be0-e215-4f58-9b52-7e41d6c4b96d</vt:lpwstr>
  </property>
  <property fmtid="{D5CDD505-2E9C-101B-9397-08002B2CF9AE}" pid="8" name="MSIP_Label_2059aa38-f392-4105-be92-628035578272_ContentBits">
    <vt:lpwstr>0</vt:lpwstr>
  </property>
</Properties>
</file>